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ijalva\Desktop\EGRIJALVA\pagina web cam\"/>
    </mc:Choice>
  </mc:AlternateContent>
  <bookViews>
    <workbookView xWindow="480" yWindow="90" windowWidth="20760" windowHeight="10545"/>
  </bookViews>
  <sheets>
    <sheet name="TarifasMediación" sheetId="1" r:id="rId1"/>
  </sheets>
  <calcPr calcId="152511"/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19" i="1" l="1"/>
  <c r="D20" i="1" l="1"/>
  <c r="E18" i="1"/>
  <c r="D21" i="1" l="1"/>
  <c r="E19" i="1"/>
  <c r="D22" i="1" l="1"/>
  <c r="E20" i="1"/>
  <c r="D29" i="1"/>
  <c r="D31" i="1" s="1"/>
  <c r="D23" i="1" l="1"/>
  <c r="E21" i="1"/>
  <c r="E22" i="1" l="1"/>
  <c r="D24" i="1"/>
  <c r="E23" i="1" l="1"/>
</calcChain>
</file>

<file path=xl/comments1.xml><?xml version="1.0" encoding="utf-8"?>
<comments xmlns="http://schemas.openxmlformats.org/spreadsheetml/2006/main">
  <authors>
    <author>cmarsan</author>
  </authors>
  <commentList>
    <comment ref="D33" authorId="0" shapeId="0">
      <text>
        <r>
          <rPr>
            <b/>
            <sz val="8"/>
            <color indexed="10"/>
            <rFont val="Tahoma"/>
            <family val="2"/>
          </rPr>
          <t>cmarsan:</t>
        </r>
        <r>
          <rPr>
            <sz val="8"/>
            <color indexed="10"/>
            <rFont val="Tahoma"/>
            <family val="2"/>
          </rPr>
          <t xml:space="preserve">
Multiplicado por numero de horas.
</t>
        </r>
        <r>
          <rPr>
            <b/>
            <sz val="8"/>
            <color indexed="10"/>
            <rFont val="Tahoma"/>
            <family val="2"/>
          </rPr>
          <t>Ejemplo: *2</t>
        </r>
      </text>
    </comment>
  </commentList>
</comments>
</file>

<file path=xl/sharedStrings.xml><?xml version="1.0" encoding="utf-8"?>
<sst xmlns="http://schemas.openxmlformats.org/spreadsheetml/2006/main" count="18" uniqueCount="18">
  <si>
    <t>Cuantía US $</t>
  </si>
  <si>
    <t>Tarifa</t>
  </si>
  <si>
    <t>Desde</t>
  </si>
  <si>
    <t>Hasta</t>
  </si>
  <si>
    <t>F. Básica</t>
  </si>
  <si>
    <t>Por mil Exceso</t>
  </si>
  <si>
    <t>en adelante</t>
  </si>
  <si>
    <t>Gastos Iniciales</t>
  </si>
  <si>
    <t>Escribir la cuantia de
 la mediacion aquí, 
si se ha suscrito
ACTA DE MEDIACION:</t>
  </si>
  <si>
    <t>TARIFARIO PARA EL CÁLCULO DEL COSTO TOTAL DE MEDIACIONES</t>
  </si>
  <si>
    <t>DENTRO DEL JUICIO ARBITRAL Y EXTRAPROCESO</t>
  </si>
  <si>
    <t>ACTA DE MEDIACION POR (Una (1) reunion):</t>
  </si>
  <si>
    <t>ACTA DE MEDIACION POR (Tres (3) reuniones):</t>
  </si>
  <si>
    <t>ACTA DE IMPOSIBILIDAD DE ACUERDO:</t>
  </si>
  <si>
    <t>CONSTANCIA DE IMPOSIBILIDAD DE MEDIACION:</t>
  </si>
  <si>
    <t>NOTA:</t>
  </si>
  <si>
    <t>El contenido de la presente tabla de cálculo de costos por mediación es meramente informativo y referencial, no constituye una oferta de servicios, en los términos del Código Civil, Código de Comercio, Ley Orgánica de Defensa al Consumidor, Ley de Comercio Electrónico y otra legislación aplicable.</t>
  </si>
  <si>
    <t>Los resultados abajo  incluyen los 12% IVA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</si>
</sst>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&quot;$&quot;\ #,##0.00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b/>
      <i/>
      <sz val="13"/>
      <color indexed="12"/>
      <name val="Swis721 LtCn BT"/>
      <family val="2"/>
    </font>
    <font>
      <b/>
      <sz val="10"/>
      <color indexed="12"/>
      <name val="Swis721 LtCn BT"/>
      <family val="2"/>
    </font>
    <font>
      <sz val="10"/>
      <color indexed="12"/>
      <name val="Swis721 LtCn BT"/>
      <family val="2"/>
    </font>
    <font>
      <b/>
      <sz val="10"/>
      <name val="Arial"/>
      <family val="2"/>
    </font>
    <font>
      <b/>
      <sz val="10"/>
      <color indexed="12"/>
      <name val="Times New Roman"/>
      <family val="1"/>
    </font>
    <font>
      <sz val="11"/>
      <color indexed="17"/>
      <name val="Calibri"/>
      <family val="2"/>
    </font>
    <font>
      <b/>
      <sz val="11"/>
      <color indexed="10"/>
      <name val="Times New Roman"/>
      <family val="1"/>
    </font>
    <font>
      <b/>
      <sz val="12"/>
      <color indexed="12"/>
      <name val="Swis721 LtCn BT"/>
      <family val="2"/>
    </font>
    <font>
      <b/>
      <sz val="11"/>
      <color indexed="12"/>
      <name val="Swis721 LtCn BT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8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Times New Roman"/>
      <family val="1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55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3" fontId="4" fillId="0" borderId="8" xfId="0" applyNumberFormat="1" applyFont="1" applyBorder="1"/>
    <xf numFmtId="43" fontId="4" fillId="0" borderId="6" xfId="0" applyNumberFormat="1" applyFont="1" applyBorder="1"/>
    <xf numFmtId="0" fontId="4" fillId="0" borderId="7" xfId="0" applyFont="1" applyFill="1" applyBorder="1" applyAlignment="1">
      <alignment horizontal="center"/>
    </xf>
    <xf numFmtId="43" fontId="4" fillId="0" borderId="8" xfId="0" applyNumberFormat="1" applyFont="1" applyFill="1" applyBorder="1"/>
    <xf numFmtId="43" fontId="4" fillId="0" borderId="6" xfId="0" applyNumberFormat="1" applyFont="1" applyFill="1" applyBorder="1"/>
    <xf numFmtId="0" fontId="4" fillId="0" borderId="9" xfId="0" applyFont="1" applyBorder="1" applyAlignment="1">
      <alignment horizontal="center"/>
    </xf>
    <xf numFmtId="43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2" applyNumberFormat="1" applyFont="1"/>
    <xf numFmtId="43" fontId="4" fillId="0" borderId="14" xfId="0" applyNumberFormat="1" applyFont="1" applyBorder="1"/>
    <xf numFmtId="43" fontId="4" fillId="0" borderId="15" xfId="0" applyNumberFormat="1" applyFont="1" applyBorder="1"/>
    <xf numFmtId="0" fontId="4" fillId="0" borderId="16" xfId="0" applyFont="1" applyBorder="1" applyAlignment="1">
      <alignment horizontal="center"/>
    </xf>
    <xf numFmtId="43" fontId="4" fillId="0" borderId="17" xfId="0" applyNumberFormat="1" applyFont="1" applyBorder="1"/>
    <xf numFmtId="43" fontId="4" fillId="0" borderId="18" xfId="0" applyNumberFormat="1" applyFont="1" applyBorder="1"/>
    <xf numFmtId="0" fontId="4" fillId="0" borderId="19" xfId="0" applyFont="1" applyBorder="1" applyAlignment="1">
      <alignment horizontal="center"/>
    </xf>
    <xf numFmtId="43" fontId="4" fillId="0" borderId="20" xfId="0" applyNumberFormat="1" applyFont="1" applyBorder="1"/>
    <xf numFmtId="43" fontId="4" fillId="0" borderId="21" xfId="0" applyNumberFormat="1" applyFont="1" applyBorder="1"/>
    <xf numFmtId="167" fontId="5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167" fontId="14" fillId="0" borderId="0" xfId="0" applyNumberFormat="1" applyFont="1" applyFill="1"/>
    <xf numFmtId="0" fontId="13" fillId="0" borderId="0" xfId="0" applyFont="1" applyAlignment="1">
      <alignment horizontal="right"/>
    </xf>
    <xf numFmtId="167" fontId="13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4" fillId="0" borderId="0" xfId="0" applyFont="1" applyFill="1"/>
    <xf numFmtId="167" fontId="14" fillId="0" borderId="0" xfId="0" applyNumberFormat="1" applyFont="1" applyFill="1" applyAlignment="1" applyProtection="1">
      <alignment horizontal="right" vertical="justify" wrapText="1"/>
      <protection locked="0"/>
    </xf>
    <xf numFmtId="167" fontId="15" fillId="0" borderId="0" xfId="0" applyNumberFormat="1" applyFont="1" applyFill="1"/>
    <xf numFmtId="0" fontId="16" fillId="0" borderId="0" xfId="0" applyFont="1" applyAlignment="1">
      <alignment horizontal="left" vertical="center"/>
    </xf>
    <xf numFmtId="0" fontId="13" fillId="0" borderId="0" xfId="0" applyFont="1" applyAlignment="1"/>
    <xf numFmtId="164" fontId="0" fillId="0" borderId="0" xfId="1" applyFont="1"/>
    <xf numFmtId="43" fontId="20" fillId="0" borderId="0" xfId="3" applyNumberFormat="1" applyFont="1" applyFill="1"/>
    <xf numFmtId="167" fontId="8" fillId="3" borderId="0" xfId="3" applyNumberFormat="1" applyFont="1" applyFill="1" applyAlignment="1" applyProtection="1">
      <alignment horizontal="center" vertical="center"/>
      <protection locked="0"/>
    </xf>
    <xf numFmtId="167" fontId="13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Alignment="1"/>
    <xf numFmtId="167" fontId="17" fillId="0" borderId="0" xfId="0" applyNumberFormat="1" applyFont="1" applyAlignment="1">
      <alignment horizontal="justify" wrapText="1"/>
    </xf>
    <xf numFmtId="0" fontId="0" fillId="0" borderId="0" xfId="0" applyAlignment="1">
      <alignment horizontal="justify" wrapText="1"/>
    </xf>
    <xf numFmtId="0" fontId="11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4">
    <cellStyle name="Good" xfId="3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7"/>
  <sheetViews>
    <sheetView showGridLines="0" tabSelected="1" topLeftCell="A5" zoomScale="75" zoomScaleNormal="75" workbookViewId="0">
      <selection activeCell="B7" sqref="B7"/>
    </sheetView>
  </sheetViews>
  <sheetFormatPr baseColWidth="10" defaultRowHeight="14.25"/>
  <cols>
    <col min="1" max="1" width="22.5" customWidth="1"/>
    <col min="2" max="2" width="13.125" bestFit="1" customWidth="1"/>
    <col min="4" max="5" width="13.25" bestFit="1" customWidth="1"/>
    <col min="6" max="6" width="12.125" customWidth="1"/>
    <col min="12" max="12" width="13.625" bestFit="1" customWidth="1"/>
  </cols>
  <sheetData>
    <row r="2" spans="1:14" ht="15.75">
      <c r="F2" s="25" t="s">
        <v>9</v>
      </c>
    </row>
    <row r="3" spans="1:14" ht="15">
      <c r="F3" s="26" t="s">
        <v>10</v>
      </c>
    </row>
    <row r="4" spans="1:14" ht="15" thickBot="1"/>
    <row r="5" spans="1:14" ht="17.25" thickTop="1">
      <c r="B5" s="22"/>
      <c r="C5" s="47" t="s">
        <v>0</v>
      </c>
      <c r="D5" s="48"/>
      <c r="E5" s="49"/>
      <c r="F5" s="47" t="s">
        <v>1</v>
      </c>
      <c r="G5" s="49"/>
    </row>
    <row r="6" spans="1:14" ht="51">
      <c r="A6" s="23" t="s">
        <v>8</v>
      </c>
      <c r="B6" s="39">
        <v>1346547.32</v>
      </c>
      <c r="C6" s="50" t="s">
        <v>2</v>
      </c>
      <c r="D6" s="51"/>
      <c r="E6" s="1" t="s">
        <v>3</v>
      </c>
      <c r="F6" s="2" t="s">
        <v>4</v>
      </c>
      <c r="G6" s="1" t="s">
        <v>5</v>
      </c>
    </row>
    <row r="7" spans="1:14" ht="15">
      <c r="B7" s="38">
        <f t="shared" ref="B7:B24" si="0">(ROUND(($B$6-D7)/1000*(G7),0)+F7)*1.12</f>
        <v>53.760000000000005</v>
      </c>
      <c r="C7" s="3">
        <v>1</v>
      </c>
      <c r="D7" s="4">
        <v>0</v>
      </c>
      <c r="E7" s="5">
        <v>499</v>
      </c>
      <c r="F7" s="4">
        <v>48</v>
      </c>
      <c r="G7" s="5">
        <v>0</v>
      </c>
    </row>
    <row r="8" spans="1:14" ht="15">
      <c r="B8" s="38">
        <f t="shared" si="0"/>
        <v>34879.040000000001</v>
      </c>
      <c r="C8" s="3">
        <v>2</v>
      </c>
      <c r="D8" s="4">
        <v>500</v>
      </c>
      <c r="E8" s="5">
        <v>999</v>
      </c>
      <c r="F8" s="4">
        <v>48</v>
      </c>
      <c r="G8" s="5">
        <v>23.1</v>
      </c>
      <c r="L8" s="10"/>
      <c r="N8" s="11"/>
    </row>
    <row r="9" spans="1:14" ht="15">
      <c r="B9" s="38">
        <f t="shared" si="0"/>
        <v>31713.920000000002</v>
      </c>
      <c r="C9" s="3">
        <v>3</v>
      </c>
      <c r="D9" s="4">
        <v>1000</v>
      </c>
      <c r="E9" s="5">
        <v>1999</v>
      </c>
      <c r="F9" s="4">
        <v>60</v>
      </c>
      <c r="G9" s="5">
        <v>21</v>
      </c>
      <c r="I9" s="12"/>
      <c r="J9" s="13"/>
      <c r="L9" s="10"/>
      <c r="N9" s="11"/>
    </row>
    <row r="10" spans="1:14" ht="15">
      <c r="B10" s="38">
        <f t="shared" si="0"/>
        <v>28837.760000000002</v>
      </c>
      <c r="C10" s="3">
        <v>4</v>
      </c>
      <c r="D10" s="4">
        <v>2000</v>
      </c>
      <c r="E10" s="5">
        <v>3999</v>
      </c>
      <c r="F10" s="4">
        <v>81</v>
      </c>
      <c r="G10" s="5">
        <v>19.09</v>
      </c>
      <c r="I10" s="12"/>
      <c r="J10" s="13"/>
      <c r="L10" s="10"/>
      <c r="N10" s="11"/>
    </row>
    <row r="11" spans="1:14" ht="15">
      <c r="B11" s="38">
        <f t="shared" si="0"/>
        <v>26222.560000000001</v>
      </c>
      <c r="C11" s="3">
        <v>5</v>
      </c>
      <c r="D11" s="4">
        <v>4000</v>
      </c>
      <c r="E11" s="5">
        <v>7999</v>
      </c>
      <c r="F11" s="4">
        <v>120</v>
      </c>
      <c r="G11" s="5">
        <v>17.350000000000001</v>
      </c>
      <c r="I11" s="12"/>
      <c r="J11" s="13"/>
      <c r="L11" s="10"/>
      <c r="N11" s="11"/>
    </row>
    <row r="12" spans="1:14" ht="15">
      <c r="B12" s="38">
        <f t="shared" si="0"/>
        <v>23854.880000000001</v>
      </c>
      <c r="C12" s="3">
        <v>6</v>
      </c>
      <c r="D12" s="4">
        <v>8000</v>
      </c>
      <c r="E12" s="5">
        <v>15999</v>
      </c>
      <c r="F12" s="4">
        <v>190</v>
      </c>
      <c r="G12" s="5">
        <v>15.77</v>
      </c>
      <c r="I12" s="12"/>
      <c r="J12" s="13"/>
      <c r="L12" s="10"/>
      <c r="N12" s="11"/>
    </row>
    <row r="13" spans="1:14" ht="15">
      <c r="A13" s="24"/>
      <c r="B13" s="38">
        <f t="shared" si="0"/>
        <v>21724.640000000003</v>
      </c>
      <c r="C13" s="6">
        <v>7</v>
      </c>
      <c r="D13" s="7">
        <v>16000</v>
      </c>
      <c r="E13" s="8">
        <v>31999</v>
      </c>
      <c r="F13" s="7">
        <v>317</v>
      </c>
      <c r="G13" s="8">
        <v>14.34</v>
      </c>
      <c r="I13" s="12"/>
      <c r="J13" s="13"/>
      <c r="L13" s="10"/>
      <c r="N13" s="11"/>
    </row>
    <row r="14" spans="1:14" ht="15">
      <c r="B14" s="38">
        <f t="shared" si="0"/>
        <v>19811.68</v>
      </c>
      <c r="C14" s="3">
        <v>8</v>
      </c>
      <c r="D14" s="4">
        <v>32000</v>
      </c>
      <c r="E14" s="5">
        <v>63999</v>
      </c>
      <c r="F14" s="4">
        <v>547</v>
      </c>
      <c r="G14" s="5">
        <v>13.04</v>
      </c>
      <c r="I14" s="12"/>
      <c r="J14" s="13"/>
      <c r="L14" s="10"/>
      <c r="N14" s="11"/>
    </row>
    <row r="15" spans="1:14" ht="15">
      <c r="B15" s="38">
        <f t="shared" si="0"/>
        <v>18102.560000000001</v>
      </c>
      <c r="C15" s="3">
        <v>9</v>
      </c>
      <c r="D15" s="4">
        <v>64000</v>
      </c>
      <c r="E15" s="5">
        <v>127999</v>
      </c>
      <c r="F15" s="4">
        <v>965</v>
      </c>
      <c r="G15" s="5">
        <v>11.85</v>
      </c>
      <c r="I15" s="12"/>
      <c r="J15" s="13"/>
      <c r="L15" s="10"/>
      <c r="N15" s="11"/>
    </row>
    <row r="16" spans="1:14" ht="15">
      <c r="B16" s="38">
        <f t="shared" si="0"/>
        <v>16629.760000000002</v>
      </c>
      <c r="C16" s="3">
        <v>10</v>
      </c>
      <c r="D16" s="4">
        <v>128000</v>
      </c>
      <c r="E16" s="5">
        <v>255999</v>
      </c>
      <c r="F16" s="4">
        <v>1724</v>
      </c>
      <c r="G16" s="5">
        <v>10.77</v>
      </c>
      <c r="I16" s="12"/>
      <c r="J16" s="13"/>
      <c r="L16" s="10"/>
      <c r="N16" s="11"/>
    </row>
    <row r="17" spans="1:15" ht="15">
      <c r="B17" s="38">
        <f t="shared" si="0"/>
        <v>15432.480000000001</v>
      </c>
      <c r="C17" s="3">
        <v>11</v>
      </c>
      <c r="D17" s="4">
        <v>256000</v>
      </c>
      <c r="E17" s="5">
        <v>511999</v>
      </c>
      <c r="F17" s="4">
        <v>3103</v>
      </c>
      <c r="G17" s="5">
        <v>9.7899999999999991</v>
      </c>
      <c r="I17" s="12"/>
      <c r="J17" s="13"/>
      <c r="L17" s="10"/>
      <c r="N17" s="11"/>
    </row>
    <row r="18" spans="1:15" ht="15">
      <c r="B18" s="38">
        <f t="shared" si="0"/>
        <v>14601.44</v>
      </c>
      <c r="C18" s="3">
        <v>12</v>
      </c>
      <c r="D18" s="4">
        <v>512000</v>
      </c>
      <c r="E18" s="5">
        <f>+D19-1</f>
        <v>1023999</v>
      </c>
      <c r="F18" s="4">
        <v>5610</v>
      </c>
      <c r="G18" s="5">
        <v>8.9</v>
      </c>
      <c r="I18" s="12"/>
      <c r="J18" s="13"/>
      <c r="L18" s="10"/>
      <c r="N18" s="11"/>
      <c r="O18" s="12"/>
    </row>
    <row r="19" spans="1:15" ht="15">
      <c r="B19" s="38">
        <f t="shared" si="0"/>
        <v>14309.12</v>
      </c>
      <c r="C19" s="16">
        <v>13</v>
      </c>
      <c r="D19" s="17">
        <f>+D18*2</f>
        <v>1024000</v>
      </c>
      <c r="E19" s="18">
        <f t="shared" ref="E19:E23" si="1">+D20-1</f>
        <v>2047999</v>
      </c>
      <c r="F19" s="14">
        <v>10167</v>
      </c>
      <c r="G19" s="15">
        <v>8.09</v>
      </c>
      <c r="J19" s="13"/>
      <c r="L19" s="10"/>
      <c r="N19" s="11"/>
      <c r="O19" s="12"/>
    </row>
    <row r="20" spans="1:15" ht="15">
      <c r="B20" s="38">
        <f t="shared" si="0"/>
        <v>14891.520000000002</v>
      </c>
      <c r="C20" s="19">
        <v>14</v>
      </c>
      <c r="D20" s="20">
        <f t="shared" ref="D20:D24" si="2">+D19*2</f>
        <v>2048000</v>
      </c>
      <c r="E20" s="21">
        <f t="shared" si="1"/>
        <v>4095999</v>
      </c>
      <c r="F20" s="14">
        <v>18452</v>
      </c>
      <c r="G20" s="21">
        <v>7.35</v>
      </c>
      <c r="J20" s="13"/>
      <c r="L20" s="10"/>
      <c r="N20" s="11"/>
      <c r="O20" s="12"/>
    </row>
    <row r="21" spans="1:15" ht="15">
      <c r="B21" s="38">
        <f t="shared" si="0"/>
        <v>16955.68</v>
      </c>
      <c r="C21" s="19">
        <v>15</v>
      </c>
      <c r="D21" s="20">
        <f t="shared" si="2"/>
        <v>4096000</v>
      </c>
      <c r="E21" s="21">
        <f t="shared" si="1"/>
        <v>8191999</v>
      </c>
      <c r="F21" s="14">
        <v>33505</v>
      </c>
      <c r="G21" s="21">
        <v>6.68</v>
      </c>
      <c r="J21" s="13"/>
      <c r="L21" s="10"/>
      <c r="N21" s="11"/>
      <c r="O21" s="12"/>
    </row>
    <row r="22" spans="1:15" ht="15">
      <c r="B22" s="38">
        <f t="shared" si="0"/>
        <v>21632.800000000003</v>
      </c>
      <c r="C22" s="19">
        <v>16</v>
      </c>
      <c r="D22" s="20">
        <f t="shared" si="2"/>
        <v>8192000</v>
      </c>
      <c r="E22" s="21">
        <f t="shared" si="1"/>
        <v>16383999</v>
      </c>
      <c r="F22" s="14">
        <v>60867</v>
      </c>
      <c r="G22" s="21">
        <v>6.07</v>
      </c>
      <c r="J22" s="13"/>
      <c r="L22" s="10"/>
      <c r="N22" s="11"/>
      <c r="O22" s="12"/>
    </row>
    <row r="23" spans="1:15" ht="15">
      <c r="B23" s="38">
        <f t="shared" si="0"/>
        <v>30896.320000000003</v>
      </c>
      <c r="C23" s="19">
        <v>17</v>
      </c>
      <c r="D23" s="20">
        <f t="shared" si="2"/>
        <v>16384000</v>
      </c>
      <c r="E23" s="21">
        <f t="shared" si="1"/>
        <v>32767999</v>
      </c>
      <c r="F23" s="14">
        <v>110593</v>
      </c>
      <c r="G23" s="21">
        <v>5.52</v>
      </c>
      <c r="J23" s="13"/>
      <c r="L23" s="10"/>
      <c r="N23" s="11"/>
    </row>
    <row r="24" spans="1:15" ht="15">
      <c r="B24" s="38">
        <f t="shared" si="0"/>
        <v>48492.640000000007</v>
      </c>
      <c r="C24" s="19">
        <v>18</v>
      </c>
      <c r="D24" s="20">
        <f t="shared" si="2"/>
        <v>32768000</v>
      </c>
      <c r="E24" s="21" t="s">
        <v>6</v>
      </c>
      <c r="F24" s="14">
        <v>201033</v>
      </c>
      <c r="G24" s="21">
        <v>5.0199999999999996</v>
      </c>
      <c r="J24" s="13"/>
      <c r="L24" s="10"/>
      <c r="N24" s="11"/>
    </row>
    <row r="25" spans="1:15" ht="15" thickBot="1">
      <c r="C25" s="9">
        <v>19</v>
      </c>
      <c r="D25" s="52" t="s">
        <v>7</v>
      </c>
      <c r="E25" s="53"/>
      <c r="F25" s="54">
        <v>105</v>
      </c>
      <c r="G25" s="53"/>
    </row>
    <row r="26" spans="1:15" ht="15" thickTop="1">
      <c r="I26" s="10"/>
    </row>
    <row r="27" spans="1:15">
      <c r="A27" s="46" t="s">
        <v>17</v>
      </c>
      <c r="B27" s="46"/>
      <c r="C27" s="46"/>
      <c r="D27" s="46"/>
      <c r="L27" s="12"/>
      <c r="M27" s="12"/>
      <c r="N27" s="12"/>
      <c r="O27" s="37"/>
    </row>
    <row r="28" spans="1:15">
      <c r="D28" s="27"/>
      <c r="O28" s="37"/>
    </row>
    <row r="29" spans="1:15">
      <c r="A29" s="40" t="s">
        <v>11</v>
      </c>
      <c r="B29" s="41"/>
      <c r="C29" s="41"/>
      <c r="D29" s="28">
        <f>LOOKUP(B6,D7:E24,B7:B24)</f>
        <v>14309.12</v>
      </c>
    </row>
    <row r="30" spans="1:15">
      <c r="A30" s="29"/>
      <c r="B30" s="30"/>
      <c r="C30" s="31"/>
      <c r="D30" s="32"/>
    </row>
    <row r="31" spans="1:15">
      <c r="A31" s="40" t="s">
        <v>12</v>
      </c>
      <c r="B31" s="41"/>
      <c r="C31" s="41"/>
      <c r="D31" s="28">
        <f>D29+(D29*0.05)</f>
        <v>15024.576000000001</v>
      </c>
    </row>
    <row r="32" spans="1:15">
      <c r="A32" s="29"/>
      <c r="B32" s="30"/>
      <c r="C32" s="31"/>
      <c r="D32" s="28"/>
    </row>
    <row r="33" spans="1:9">
      <c r="A33" s="42" t="s">
        <v>13</v>
      </c>
      <c r="B33" s="41"/>
      <c r="C33" s="41"/>
      <c r="D33" s="33">
        <v>30</v>
      </c>
    </row>
    <row r="34" spans="1:9">
      <c r="A34" s="29"/>
      <c r="B34" s="30"/>
      <c r="C34" s="31"/>
      <c r="D34" s="34"/>
    </row>
    <row r="35" spans="1:9">
      <c r="A35" s="42" t="s">
        <v>14</v>
      </c>
      <c r="B35" s="43"/>
      <c r="C35" s="43"/>
      <c r="D35" s="28">
        <v>36</v>
      </c>
    </row>
    <row r="36" spans="1:9" ht="21.75" customHeight="1">
      <c r="B36" s="35" t="s">
        <v>15</v>
      </c>
      <c r="C36" s="36"/>
      <c r="D36" s="28"/>
    </row>
    <row r="37" spans="1:9" ht="51" customHeight="1">
      <c r="B37" s="44" t="s">
        <v>16</v>
      </c>
      <c r="C37" s="45"/>
      <c r="D37" s="45"/>
      <c r="E37" s="45"/>
      <c r="F37" s="45"/>
      <c r="G37" s="45"/>
      <c r="H37" s="45"/>
      <c r="I37" s="45"/>
    </row>
  </sheetData>
  <sheetProtection algorithmName="SHA-512" hashValue="XNXg2iZJjgTcVtmIRao4FE5sZNv90vxj/x7W1HxztYHZBTBA/LFYv130jwi1rEXLWkyN1Wz40aoBJjyTDkxKCQ==" saltValue="xooYzN5zy62dhzD/f4rPvQ==" spinCount="100000" sheet="1" objects="1" scenarios="1"/>
  <protectedRanges>
    <protectedRange algorithmName="SHA-512" hashValue="dBHQbFa0lUPciQef4Eys9ab8If26gfbHMWhpZ+5eadsXIkUtWyvm/R4K8ZQm6ipjF7KD1O6zeSXbbHmZfrd3XQ==" saltValue="RfUeYF3pZmiLdkXIGgKrZw==" spinCount="100000" sqref="B6" name="Rango1"/>
    <protectedRange algorithmName="SHA-512" hashValue="edQUyFZBun0Tv06weEy6Cb5ChbixNW6d8dfi4Ii1lJ9AlutQZYMR5qNn6hp4HirUY5nu8ZdFpOAbYZdC7GI13g==" saltValue="UqV1vJHaG8eIPg1gL1dR9w==" spinCount="100000" sqref="D33" name="Range1_4"/>
  </protectedRanges>
  <mergeCells count="11">
    <mergeCell ref="A27:D27"/>
    <mergeCell ref="C5:E5"/>
    <mergeCell ref="F5:G5"/>
    <mergeCell ref="C6:D6"/>
    <mergeCell ref="D25:E25"/>
    <mergeCell ref="F25:G25"/>
    <mergeCell ref="A29:C29"/>
    <mergeCell ref="A31:C31"/>
    <mergeCell ref="A33:C33"/>
    <mergeCell ref="A35:C35"/>
    <mergeCell ref="B37:I37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TarifasMediación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jnavarrete</dc:creator>
  <cp:lastModifiedBy>Emilia Grijalva</cp:lastModifiedBy>
  <dcterms:created xsi:type="dcterms:W3CDTF">2013-12-27T16:38:22Z</dcterms:created>
  <dcterms:modified xsi:type="dcterms:W3CDTF">2017-07-21T21:29:27Z</dcterms:modified>
</cp:coreProperties>
</file>